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955" windowHeight="8190" activeTab="0"/>
  </bookViews>
  <sheets>
    <sheet name="fizibilite" sheetId="1" r:id="rId1"/>
  </sheets>
  <definedNames>
    <definedName name="_xlnm.Print_Area" localSheetId="0">'fizibilite'!$B$1:$E$65</definedName>
  </definedNames>
  <calcPr fullCalcOnLoad="1"/>
</workbook>
</file>

<file path=xl/sharedStrings.xml><?xml version="1.0" encoding="utf-8"?>
<sst xmlns="http://schemas.openxmlformats.org/spreadsheetml/2006/main" count="91" uniqueCount="69">
  <si>
    <t>Sistem Isı İhtiyacı:</t>
  </si>
  <si>
    <t>Yıllık Çalışma Süresi:</t>
  </si>
  <si>
    <t>Yıllık Enerji İhtiyacı:</t>
  </si>
  <si>
    <t>Yakıt Isıl Değeri:</t>
  </si>
  <si>
    <t>Yakıt Birim Fiyatı:</t>
  </si>
  <si>
    <t>Kur:</t>
  </si>
  <si>
    <t>(Yıllık enerji ihtiyacı / (verim x yakıt ısıl değeri )) x yakıt birim fiyatı</t>
  </si>
  <si>
    <t>EURO/yıl</t>
  </si>
  <si>
    <t>kcal/kg</t>
  </si>
  <si>
    <t>EURO/kg</t>
  </si>
  <si>
    <t>kg/yıl</t>
  </si>
  <si>
    <t>Kazan verimi:</t>
  </si>
  <si>
    <t>İşyeri</t>
  </si>
  <si>
    <r>
      <t>kcal/m</t>
    </r>
    <r>
      <rPr>
        <i/>
        <vertAlign val="superscript"/>
        <sz val="10"/>
        <rFont val="Trebuchet MS"/>
        <family val="2"/>
      </rPr>
      <t>3</t>
    </r>
  </si>
  <si>
    <r>
      <t>EURO/m</t>
    </r>
    <r>
      <rPr>
        <i/>
        <vertAlign val="superscript"/>
        <sz val="10"/>
        <rFont val="Trebuchet MS"/>
        <family val="2"/>
      </rPr>
      <t>3</t>
    </r>
  </si>
  <si>
    <r>
      <t>m</t>
    </r>
    <r>
      <rPr>
        <i/>
        <vertAlign val="superscript"/>
        <sz val="10"/>
        <rFont val="Trebuchet MS"/>
        <family val="2"/>
      </rPr>
      <t>3</t>
    </r>
    <r>
      <rPr>
        <i/>
        <sz val="10"/>
        <rFont val="Trebuchet MS"/>
        <family val="2"/>
      </rPr>
      <t>/yıl</t>
    </r>
  </si>
  <si>
    <t>Otel (Kışlık)</t>
  </si>
  <si>
    <t>Otel (Yazlık)</t>
  </si>
  <si>
    <t>Konut</t>
  </si>
  <si>
    <t>saat/yıl</t>
  </si>
  <si>
    <t>Kazan Tipi  →</t>
  </si>
  <si>
    <r>
      <t xml:space="preserve">Bina Tipi </t>
    </r>
    <r>
      <rPr>
        <b/>
        <sz val="10"/>
        <color indexed="10"/>
        <rFont val="Arial Tur"/>
        <family val="0"/>
      </rPr>
      <t>→</t>
    </r>
  </si>
  <si>
    <t>Yakıt Tipi →</t>
  </si>
  <si>
    <t>kcal/h</t>
  </si>
  <si>
    <t>€/yıl</t>
  </si>
  <si>
    <t>kcal/yıl</t>
  </si>
  <si>
    <t>Kaskat yoğuşmalı</t>
  </si>
  <si>
    <t>Tek duvar tipi yoğuşmalı</t>
  </si>
  <si>
    <t>Döşeme tipi yoğuşmalı</t>
  </si>
  <si>
    <t>SB815 Yoğuşmalı</t>
  </si>
  <si>
    <t>Uygulama →</t>
  </si>
  <si>
    <t>Tasarruf oranı:</t>
  </si>
  <si>
    <t>€</t>
  </si>
  <si>
    <t>YOĞUŞMALI KAZAN FİZİBİLİTE ÇALIŞMASI</t>
  </si>
  <si>
    <t>Doğalgaz-Sanayi</t>
  </si>
  <si>
    <t>Doğalgaz-Konut (İst)</t>
  </si>
  <si>
    <t>Doğalgaz-Konut (Ank)</t>
  </si>
  <si>
    <t>LPG Propan-Sanayi</t>
  </si>
  <si>
    <t>LPG Propan-Konut</t>
  </si>
  <si>
    <t>sistemde yıllık yakıt tasarrufu:</t>
  </si>
  <si>
    <t xml:space="preserve">için yıllık yakıt bedeli : </t>
  </si>
  <si>
    <t>sistemin ilk yatırım maliyeti</t>
  </si>
  <si>
    <t>Standart kazan</t>
  </si>
  <si>
    <t>Düşük sıcaklık kazanı</t>
  </si>
  <si>
    <t>Kazan modeli :</t>
  </si>
  <si>
    <t>Kazan bedeli :</t>
  </si>
  <si>
    <t>Yoğuşmalı sistemin ilk yatırım farkı</t>
  </si>
  <si>
    <t>geri ödeme süresi</t>
  </si>
  <si>
    <t>Yoğuşmalı sistemin ilk yatırım maliyetinin tamamını</t>
  </si>
  <si>
    <t>Yoğuşmalı sistemin ilk yatırım farkını</t>
  </si>
  <si>
    <t></t>
  </si>
  <si>
    <t></t>
  </si>
  <si>
    <t></t>
  </si>
  <si>
    <t></t>
  </si>
  <si>
    <t></t>
  </si>
  <si>
    <t></t>
  </si>
  <si>
    <t></t>
  </si>
  <si>
    <t></t>
  </si>
  <si>
    <t></t>
  </si>
  <si>
    <t></t>
  </si>
  <si>
    <t>(Isıtma sezonunun 6 ay olacağı düşünülmüştür. Fikir vermek için hazırlanmıştır; işletme ve kullanma şartlarına göre hesaplanmalıdır.)</t>
  </si>
  <si>
    <t>YTL/€</t>
  </si>
  <si>
    <r>
      <t>YTL/m</t>
    </r>
    <r>
      <rPr>
        <i/>
        <vertAlign val="superscript"/>
        <sz val="10"/>
        <rFont val="Trebuchet MS"/>
        <family val="2"/>
      </rPr>
      <t>3</t>
    </r>
  </si>
  <si>
    <t>YTL/kg</t>
  </si>
  <si>
    <t>GB 112 60W</t>
  </si>
  <si>
    <t>x</t>
  </si>
  <si>
    <t>29w</t>
  </si>
  <si>
    <t>43w</t>
  </si>
  <si>
    <t>60w</t>
  </si>
</sst>
</file>

<file path=xl/styles.xml><?xml version="1.0" encoding="utf-8"?>
<styleSheet xmlns="http://schemas.openxmlformats.org/spreadsheetml/2006/main">
  <numFmts count="5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[$€-1];[Red]\-#,##0\ [$€-1]"/>
    <numFmt numFmtId="173" formatCode="###,###\ &quot;kW&quot;"/>
    <numFmt numFmtId="174" formatCode="##,###\ &quot;saat/yıl&quot;"/>
    <numFmt numFmtId="175" formatCode="###.0#\ &quot;kWh/m³&quot;"/>
    <numFmt numFmtId="176" formatCode="###,###,###\ &quot;kWh/yıl&quot;"/>
    <numFmt numFmtId="177" formatCode="###.##\ &quot;kWh/kg&quot;"/>
    <numFmt numFmtId="178" formatCode="##.##\ &quot;DEM/kg&quot;"/>
    <numFmt numFmtId="179" formatCode="###,###\ &quot;m³/yıl&quot;"/>
    <numFmt numFmtId="180" formatCode="###,###,###\ &quot;DEM/yıl&quot;"/>
    <numFmt numFmtId="181" formatCode="###,###,###\ &quot;kg/yıl&quot;"/>
    <numFmt numFmtId="182" formatCode="###,###,###"/>
    <numFmt numFmtId="183" formatCode="##.0\ &quot;katı&quot;"/>
    <numFmt numFmtId="184" formatCode="##.#\ &quot;katı&quot;"/>
    <numFmt numFmtId="185" formatCode="\ ###\ &quot;Yıl&quot;"/>
    <numFmt numFmtId="186" formatCode="###\ &quot;Ay&quot;"/>
    <numFmt numFmtId="187" formatCode="#0.##\ &quot;EUR/m³&quot;"/>
    <numFmt numFmtId="188" formatCode="#0.###\ &quot;EUR/kg&quot;"/>
    <numFmt numFmtId="189" formatCode="#,###\ &quot;EUR&quot;"/>
    <numFmt numFmtId="190" formatCode="###,###,###\ &quot;EUR/yıl&quot;"/>
    <numFmt numFmtId="191" formatCode="&quot;a)&quot;###\ &quot;İlk Yatırım Maliyet Farkını Amorti Etme Süresi:&quot;"/>
    <numFmt numFmtId="192" formatCode="#,###\ &quot;TL&quot;"/>
    <numFmt numFmtId="193" formatCode="#,###\ "/>
    <numFmt numFmtId="194" formatCode="#,##0\ &quot;saat&quot;"/>
    <numFmt numFmtId="195" formatCode="\%0.0"/>
    <numFmt numFmtId="196" formatCode="\%0"/>
    <numFmt numFmtId="197" formatCode="0.0%"/>
    <numFmt numFmtId="198" formatCode="#,###\ &quot;kcal/h&quot;"/>
    <numFmt numFmtId="199" formatCode="#,###\ &quot;saat/yıl&quot;"/>
    <numFmt numFmtId="200" formatCode="#,###\ &quot;kcal/yıl&quot;"/>
    <numFmt numFmtId="201" formatCode="#,###\ &quot;TL/m3&quot;"/>
    <numFmt numFmtId="202" formatCode="#,###\ &quot;TL/m³&quot;"/>
    <numFmt numFmtId="203" formatCode="#,###\ &quot;TL/€&quot;"/>
    <numFmt numFmtId="204" formatCode="#,###\ &quot;€/kg&quot;"/>
    <numFmt numFmtId="205" formatCode="#,###\ &quot;€/m³&quot;"/>
    <numFmt numFmtId="206" formatCode="0.##\ &quot;€/m³&quot;"/>
    <numFmt numFmtId="207" formatCode="0.##\ &quot;€/yıl&quot;"/>
    <numFmt numFmtId="208" formatCode="#,###\ &quot;€/yıl&quot;"/>
    <numFmt numFmtId="209" formatCode="#,###\ &quot;kcalh/m³&quot;"/>
    <numFmt numFmtId="210" formatCode="\ ###\ &quot;yıl&quot;"/>
    <numFmt numFmtId="211" formatCode="###\ &quot;ay&quot;"/>
    <numFmt numFmtId="212" formatCode="#,##0\ [$€-407]"/>
    <numFmt numFmtId="213" formatCode="#,##0.0000"/>
  </numFmts>
  <fonts count="29">
    <font>
      <sz val="10"/>
      <name val="Arial Tur"/>
      <family val="0"/>
    </font>
    <font>
      <u val="single"/>
      <sz val="10.2"/>
      <color indexed="36"/>
      <name val="Arial Narrow"/>
      <family val="0"/>
    </font>
    <font>
      <u val="single"/>
      <sz val="10.2"/>
      <color indexed="12"/>
      <name val="Arial Narrow"/>
      <family val="0"/>
    </font>
    <font>
      <sz val="8"/>
      <name val="Arial Tur"/>
      <family val="0"/>
    </font>
    <font>
      <sz val="10"/>
      <name val="Trebuchet MS"/>
      <family val="2"/>
    </font>
    <font>
      <sz val="10"/>
      <color indexed="10"/>
      <name val="Trebuchet MS"/>
      <family val="2"/>
    </font>
    <font>
      <b/>
      <sz val="12"/>
      <name val="Trebuchet MS"/>
      <family val="2"/>
    </font>
    <font>
      <b/>
      <sz val="10"/>
      <color indexed="10"/>
      <name val="Trebuchet MS"/>
      <family val="2"/>
    </font>
    <font>
      <sz val="8"/>
      <name val="Tahoma"/>
      <family val="2"/>
    </font>
    <font>
      <b/>
      <i/>
      <sz val="10"/>
      <name val="Trebuchet MS"/>
      <family val="2"/>
    </font>
    <font>
      <i/>
      <sz val="10"/>
      <name val="Trebuchet MS"/>
      <family val="2"/>
    </font>
    <font>
      <i/>
      <vertAlign val="superscript"/>
      <sz val="10"/>
      <name val="Trebuchet MS"/>
      <family val="2"/>
    </font>
    <font>
      <sz val="10"/>
      <color indexed="12"/>
      <name val="Trebuchet MS"/>
      <family val="2"/>
    </font>
    <font>
      <b/>
      <sz val="10"/>
      <color indexed="12"/>
      <name val="Trebuchet MS"/>
      <family val="2"/>
    </font>
    <font>
      <b/>
      <sz val="10"/>
      <color indexed="10"/>
      <name val="Arial Tur"/>
      <family val="0"/>
    </font>
    <font>
      <b/>
      <u val="single"/>
      <sz val="18"/>
      <name val="Trebuchet MS"/>
      <family val="2"/>
    </font>
    <font>
      <b/>
      <sz val="12"/>
      <color indexed="10"/>
      <name val="Trebuchet MS"/>
      <family val="2"/>
    </font>
    <font>
      <b/>
      <sz val="16"/>
      <color indexed="10"/>
      <name val="Trebuchet MS"/>
      <family val="2"/>
    </font>
    <font>
      <b/>
      <sz val="16"/>
      <color indexed="10"/>
      <name val="Wingdings"/>
      <family val="0"/>
    </font>
    <font>
      <b/>
      <sz val="12"/>
      <color indexed="12"/>
      <name val="Trebuchet MS"/>
      <family val="2"/>
    </font>
    <font>
      <b/>
      <sz val="14"/>
      <color indexed="12"/>
      <name val="Trebuchet MS"/>
      <family val="2"/>
    </font>
    <font>
      <sz val="12"/>
      <color indexed="12"/>
      <name val="Trebuchet MS"/>
      <family val="2"/>
    </font>
    <font>
      <sz val="14"/>
      <color indexed="12"/>
      <name val="Trebuchet MS"/>
      <family val="2"/>
    </font>
    <font>
      <b/>
      <sz val="11"/>
      <color indexed="10"/>
      <name val="Trebuchet MS"/>
      <family val="2"/>
    </font>
    <font>
      <b/>
      <sz val="13"/>
      <color indexed="10"/>
      <name val="Trebuchet MS"/>
      <family val="2"/>
    </font>
    <font>
      <b/>
      <sz val="13"/>
      <name val="Trebuchet MS"/>
      <family val="2"/>
    </font>
    <font>
      <b/>
      <sz val="15"/>
      <color indexed="12"/>
      <name val="Trebuchet MS"/>
      <family val="2"/>
    </font>
    <font>
      <sz val="15"/>
      <color indexed="12"/>
      <name val="Trebuchet MS"/>
      <family val="2"/>
    </font>
    <font>
      <sz val="7.5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ashed"/>
      <right style="dashed"/>
      <top style="dashed"/>
      <bottom style="dashed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3" fontId="13" fillId="2" borderId="0" xfId="0" applyNumberFormat="1" applyFont="1" applyFill="1" applyBorder="1" applyAlignment="1">
      <alignment horizontal="right" vertical="center"/>
    </xf>
    <xf numFmtId="200" fontId="4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right" vertical="center"/>
    </xf>
    <xf numFmtId="3" fontId="6" fillId="2" borderId="2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3" fontId="6" fillId="3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center"/>
    </xf>
    <xf numFmtId="0" fontId="16" fillId="3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9" fontId="5" fillId="2" borderId="0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9" fontId="13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1" fontId="4" fillId="0" borderId="0" xfId="0" applyNumberFormat="1" applyFont="1" applyFill="1" applyAlignment="1">
      <alignment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3" fontId="7" fillId="3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 wrapText="1"/>
    </xf>
    <xf numFmtId="0" fontId="19" fillId="2" borderId="10" xfId="0" applyFont="1" applyFill="1" applyBorder="1" applyAlignment="1">
      <alignment vertical="center"/>
    </xf>
    <xf numFmtId="0" fontId="20" fillId="2" borderId="8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3" fontId="22" fillId="2" borderId="0" xfId="0" applyNumberFormat="1" applyFont="1" applyFill="1" applyBorder="1" applyAlignment="1">
      <alignment vertical="center"/>
    </xf>
    <xf numFmtId="3" fontId="22" fillId="2" borderId="1" xfId="0" applyNumberFormat="1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21" fillId="2" borderId="0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0" fontId="22" fillId="2" borderId="1" xfId="0" applyFont="1" applyFill="1" applyBorder="1" applyAlignment="1">
      <alignment/>
    </xf>
    <xf numFmtId="0" fontId="19" fillId="2" borderId="3" xfId="0" applyFont="1" applyFill="1" applyBorder="1" applyAlignment="1">
      <alignment vertical="center"/>
    </xf>
    <xf numFmtId="0" fontId="20" fillId="2" borderId="2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16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212" fontId="24" fillId="3" borderId="0" xfId="0" applyNumberFormat="1" applyFont="1" applyFill="1" applyBorder="1" applyAlignment="1">
      <alignment horizontal="left" vertical="center"/>
    </xf>
    <xf numFmtId="0" fontId="25" fillId="2" borderId="10" xfId="0" applyFont="1" applyFill="1" applyBorder="1" applyAlignment="1">
      <alignment vertical="center"/>
    </xf>
    <xf numFmtId="0" fontId="25" fillId="2" borderId="3" xfId="0" applyFont="1" applyFill="1" applyBorder="1" applyAlignment="1">
      <alignment vertical="center"/>
    </xf>
    <xf numFmtId="0" fontId="24" fillId="2" borderId="11" xfId="0" applyFont="1" applyFill="1" applyBorder="1" applyAlignment="1">
      <alignment vertical="center"/>
    </xf>
    <xf numFmtId="3" fontId="26" fillId="2" borderId="2" xfId="0" applyNumberFormat="1" applyFont="1" applyFill="1" applyBorder="1" applyAlignment="1">
      <alignment vertical="center"/>
    </xf>
    <xf numFmtId="0" fontId="26" fillId="2" borderId="4" xfId="0" applyFont="1" applyFill="1" applyBorder="1" applyAlignment="1">
      <alignment vertical="center"/>
    </xf>
    <xf numFmtId="0" fontId="27" fillId="2" borderId="0" xfId="0" applyFont="1" applyFill="1" applyAlignment="1">
      <alignment vertical="center"/>
    </xf>
    <xf numFmtId="0" fontId="26" fillId="2" borderId="0" xfId="0" applyFont="1" applyFill="1" applyBorder="1" applyAlignment="1">
      <alignment vertical="center"/>
    </xf>
    <xf numFmtId="0" fontId="27" fillId="2" borderId="1" xfId="0" applyFont="1" applyFill="1" applyBorder="1" applyAlignment="1">
      <alignment vertical="center"/>
    </xf>
    <xf numFmtId="0" fontId="26" fillId="2" borderId="6" xfId="0" applyFont="1" applyFill="1" applyBorder="1" applyAlignment="1">
      <alignment vertical="center"/>
    </xf>
    <xf numFmtId="210" fontId="26" fillId="2" borderId="8" xfId="0" applyNumberFormat="1" applyFont="1" applyFill="1" applyBorder="1" applyAlignment="1">
      <alignment horizontal="right"/>
    </xf>
    <xf numFmtId="211" fontId="26" fillId="2" borderId="9" xfId="0" applyNumberFormat="1" applyFont="1" applyFill="1" applyBorder="1" applyAlignment="1">
      <alignment horizontal="left"/>
    </xf>
    <xf numFmtId="3" fontId="26" fillId="2" borderId="0" xfId="0" applyNumberFormat="1" applyFont="1" applyFill="1" applyBorder="1" applyAlignment="1">
      <alignment horizontal="right" vertical="center"/>
    </xf>
    <xf numFmtId="0" fontId="26" fillId="2" borderId="0" xfId="0" applyFont="1" applyFill="1" applyBorder="1" applyAlignment="1">
      <alignment/>
    </xf>
    <xf numFmtId="3" fontId="26" fillId="2" borderId="1" xfId="0" applyNumberFormat="1" applyFont="1" applyFill="1" applyBorder="1" applyAlignment="1">
      <alignment horizontal="right" vertical="center"/>
    </xf>
    <xf numFmtId="0" fontId="26" fillId="2" borderId="6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4" fontId="10" fillId="2" borderId="5" xfId="0" applyNumberFormat="1" applyFont="1" applyFill="1" applyBorder="1" applyAlignment="1">
      <alignment horizontal="center" vertical="center"/>
    </xf>
    <xf numFmtId="213" fontId="7" fillId="3" borderId="0" xfId="0" applyNumberFormat="1" applyFont="1" applyFill="1" applyBorder="1" applyAlignment="1">
      <alignment horizontal="right" vertical="center"/>
    </xf>
    <xf numFmtId="213" fontId="13" fillId="2" borderId="0" xfId="0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/>
  <dimension ref="A1:M83"/>
  <sheetViews>
    <sheetView tabSelected="1" workbookViewId="0" topLeftCell="A10">
      <selection activeCell="I11" sqref="I11"/>
    </sheetView>
  </sheetViews>
  <sheetFormatPr defaultColWidth="9.00390625" defaultRowHeight="12.75" outlineLevelRow="1"/>
  <cols>
    <col min="1" max="1" width="3.75390625" style="39" customWidth="1"/>
    <col min="2" max="2" width="27.00390625" style="3" customWidth="1"/>
    <col min="3" max="3" width="33.25390625" style="3" customWidth="1"/>
    <col min="4" max="4" width="17.75390625" style="3" customWidth="1"/>
    <col min="5" max="5" width="13.25390625" style="2" customWidth="1"/>
    <col min="6" max="6" width="20.75390625" style="2" customWidth="1"/>
    <col min="7" max="7" width="9.125" style="1" customWidth="1"/>
    <col min="8" max="8" width="9.125" style="2" customWidth="1"/>
    <col min="9" max="9" width="12.75390625" style="2" customWidth="1"/>
    <col min="10" max="10" width="9.125" style="2" customWidth="1"/>
    <col min="11" max="11" width="11.375" style="2" customWidth="1"/>
    <col min="12" max="16384" width="9.125" style="2" customWidth="1"/>
  </cols>
  <sheetData>
    <row r="1" spans="1:7" s="18" customFormat="1" ht="38.25" customHeight="1">
      <c r="A1" s="37"/>
      <c r="B1" s="81" t="s">
        <v>33</v>
      </c>
      <c r="C1" s="81"/>
      <c r="D1" s="81"/>
      <c r="E1" s="81"/>
      <c r="G1" s="19"/>
    </row>
    <row r="2" spans="1:10" s="18" customFormat="1" ht="19.5">
      <c r="A2" s="38" t="s">
        <v>50</v>
      </c>
      <c r="B2" s="13" t="s">
        <v>21</v>
      </c>
      <c r="C2" s="13"/>
      <c r="D2" s="11"/>
      <c r="E2" s="11"/>
      <c r="F2" s="11"/>
      <c r="G2" s="19"/>
      <c r="I2" s="18" t="s">
        <v>66</v>
      </c>
      <c r="J2" s="18">
        <v>1795</v>
      </c>
    </row>
    <row r="3" spans="1:7" s="18" customFormat="1" ht="21" hidden="1" outlineLevel="1">
      <c r="A3" s="37"/>
      <c r="B3" s="11"/>
      <c r="C3" s="11"/>
      <c r="D3" s="11"/>
      <c r="E3" s="11"/>
      <c r="F3" s="11" t="s">
        <v>18</v>
      </c>
      <c r="G3" s="19">
        <v>1500</v>
      </c>
    </row>
    <row r="4" spans="1:7" s="18" customFormat="1" ht="21" hidden="1" outlineLevel="1">
      <c r="A4" s="37"/>
      <c r="B4" s="11"/>
      <c r="C4" s="11"/>
      <c r="D4" s="11"/>
      <c r="E4" s="11"/>
      <c r="F4" s="11" t="s">
        <v>12</v>
      </c>
      <c r="G4" s="19">
        <v>1300</v>
      </c>
    </row>
    <row r="5" spans="1:7" s="18" customFormat="1" ht="21" hidden="1" outlineLevel="1">
      <c r="A5" s="37"/>
      <c r="B5" s="11"/>
      <c r="C5" s="11"/>
      <c r="D5" s="11"/>
      <c r="E5" s="11"/>
      <c r="F5" s="11" t="s">
        <v>16</v>
      </c>
      <c r="G5" s="19">
        <v>1800</v>
      </c>
    </row>
    <row r="6" spans="1:7" s="18" customFormat="1" ht="21" hidden="1" outlineLevel="1">
      <c r="A6" s="37"/>
      <c r="B6" s="11"/>
      <c r="C6" s="11"/>
      <c r="D6" s="11"/>
      <c r="E6" s="11"/>
      <c r="F6" s="11" t="s">
        <v>17</v>
      </c>
      <c r="G6" s="19">
        <v>1000</v>
      </c>
    </row>
    <row r="7" spans="1:7" s="18" customFormat="1" ht="21" hidden="1" outlineLevel="1">
      <c r="A7" s="37"/>
      <c r="B7" s="11"/>
      <c r="C7" s="11"/>
      <c r="D7" s="11"/>
      <c r="E7" s="11"/>
      <c r="F7" s="11">
        <v>1</v>
      </c>
      <c r="G7" s="19"/>
    </row>
    <row r="8" spans="1:8" s="18" customFormat="1" ht="21" hidden="1" outlineLevel="1">
      <c r="A8" s="37"/>
      <c r="B8" s="11"/>
      <c r="C8" s="11"/>
      <c r="D8" s="11"/>
      <c r="E8" s="11"/>
      <c r="F8" s="41" t="str">
        <f>IF(F7=1,F3,IF(F7=2,F4,IF(F7=3,F5,IF(F7=4,F6,IF(F7=5,F6,FALSE)))))</f>
        <v>Konut</v>
      </c>
      <c r="G8" s="19">
        <f>IF(F7=1,G3,IF(F7=2,G4,IF(F7=3,G5,IF(F7=4,G6,IF(F7=5,G6,FALSE)))))</f>
        <v>1500</v>
      </c>
      <c r="H8" s="19"/>
    </row>
    <row r="9" spans="1:10" s="18" customFormat="1" ht="19.5" collapsed="1">
      <c r="A9" s="38" t="s">
        <v>51</v>
      </c>
      <c r="B9" s="42" t="s">
        <v>0</v>
      </c>
      <c r="C9" s="42"/>
      <c r="D9" s="43">
        <v>25000</v>
      </c>
      <c r="E9" s="44" t="s">
        <v>23</v>
      </c>
      <c r="F9" s="11"/>
      <c r="G9" s="19"/>
      <c r="I9" s="18" t="s">
        <v>67</v>
      </c>
      <c r="J9" s="18">
        <v>1975</v>
      </c>
    </row>
    <row r="10" spans="1:10" s="18" customFormat="1" ht="21">
      <c r="A10" s="37"/>
      <c r="B10" s="21" t="s">
        <v>1</v>
      </c>
      <c r="C10" s="21"/>
      <c r="D10" s="4">
        <f>G8</f>
        <v>1500</v>
      </c>
      <c r="E10" s="21" t="s">
        <v>19</v>
      </c>
      <c r="F10" s="41"/>
      <c r="G10" s="19"/>
      <c r="I10" s="18" t="s">
        <v>68</v>
      </c>
      <c r="J10" s="18">
        <v>2895</v>
      </c>
    </row>
    <row r="11" spans="1:7" s="18" customFormat="1" ht="8.25" customHeight="1" thickBot="1">
      <c r="A11" s="37"/>
      <c r="B11" s="21"/>
      <c r="C11" s="21"/>
      <c r="D11" s="4"/>
      <c r="E11" s="21"/>
      <c r="F11" s="19"/>
      <c r="G11" s="19"/>
    </row>
    <row r="12" spans="1:7" s="18" customFormat="1" ht="22.5" thickBot="1" thickTop="1">
      <c r="A12" s="37"/>
      <c r="B12" s="22" t="s">
        <v>2</v>
      </c>
      <c r="C12" s="23"/>
      <c r="D12" s="10">
        <f>D9*D10</f>
        <v>37500000</v>
      </c>
      <c r="E12" s="24" t="s">
        <v>25</v>
      </c>
      <c r="G12" s="19"/>
    </row>
    <row r="13" spans="1:7" s="18" customFormat="1" ht="18" customHeight="1" thickTop="1">
      <c r="A13" s="37"/>
      <c r="B13" s="11"/>
      <c r="C13" s="11"/>
      <c r="D13" s="5"/>
      <c r="G13" s="19"/>
    </row>
    <row r="14" spans="1:13" s="18" customFormat="1" ht="21" hidden="1" outlineLevel="1">
      <c r="A14" s="37"/>
      <c r="B14" s="11"/>
      <c r="C14" s="11"/>
      <c r="D14" s="5"/>
      <c r="F14" s="25" t="s">
        <v>34</v>
      </c>
      <c r="G14" s="26">
        <v>8250</v>
      </c>
      <c r="H14" s="26" t="s">
        <v>13</v>
      </c>
      <c r="I14" s="78">
        <v>0.3</v>
      </c>
      <c r="J14" s="26" t="s">
        <v>62</v>
      </c>
      <c r="K14" s="27" t="s">
        <v>14</v>
      </c>
      <c r="L14" s="27" t="s">
        <v>15</v>
      </c>
      <c r="M14" s="27" t="s">
        <v>7</v>
      </c>
    </row>
    <row r="15" spans="1:13" s="18" customFormat="1" ht="21" hidden="1" outlineLevel="1">
      <c r="A15" s="37"/>
      <c r="B15" s="11"/>
      <c r="C15" s="11"/>
      <c r="D15" s="5"/>
      <c r="F15" s="25" t="s">
        <v>35</v>
      </c>
      <c r="G15" s="26">
        <v>8250</v>
      </c>
      <c r="H15" s="26" t="s">
        <v>13</v>
      </c>
      <c r="I15" s="78">
        <v>0.41</v>
      </c>
      <c r="J15" s="26" t="s">
        <v>62</v>
      </c>
      <c r="K15" s="27" t="s">
        <v>14</v>
      </c>
      <c r="L15" s="27" t="s">
        <v>15</v>
      </c>
      <c r="M15" s="27" t="s">
        <v>7</v>
      </c>
    </row>
    <row r="16" spans="1:13" s="18" customFormat="1" ht="21" hidden="1" outlineLevel="1">
      <c r="A16" s="37"/>
      <c r="B16" s="11"/>
      <c r="C16" s="11"/>
      <c r="D16" s="5"/>
      <c r="F16" s="25" t="s">
        <v>36</v>
      </c>
      <c r="G16" s="26">
        <v>8250</v>
      </c>
      <c r="H16" s="26" t="s">
        <v>13</v>
      </c>
      <c r="I16" s="78">
        <v>0.41</v>
      </c>
      <c r="J16" s="26" t="s">
        <v>62</v>
      </c>
      <c r="K16" s="27" t="s">
        <v>14</v>
      </c>
      <c r="L16" s="27" t="s">
        <v>15</v>
      </c>
      <c r="M16" s="27" t="s">
        <v>7</v>
      </c>
    </row>
    <row r="17" spans="1:13" s="18" customFormat="1" ht="21" hidden="1" outlineLevel="1">
      <c r="A17" s="37"/>
      <c r="B17" s="11"/>
      <c r="C17" s="11"/>
      <c r="D17" s="5"/>
      <c r="F17" s="25" t="s">
        <v>37</v>
      </c>
      <c r="G17" s="26">
        <v>11100</v>
      </c>
      <c r="H17" s="26" t="s">
        <v>8</v>
      </c>
      <c r="I17" s="78">
        <v>1.49</v>
      </c>
      <c r="J17" s="26" t="s">
        <v>63</v>
      </c>
      <c r="K17" s="27" t="s">
        <v>9</v>
      </c>
      <c r="L17" s="27" t="s">
        <v>10</v>
      </c>
      <c r="M17" s="27" t="s">
        <v>7</v>
      </c>
    </row>
    <row r="18" spans="1:13" s="18" customFormat="1" ht="21" hidden="1" outlineLevel="1">
      <c r="A18" s="37"/>
      <c r="B18" s="11"/>
      <c r="C18" s="11"/>
      <c r="D18" s="5"/>
      <c r="F18" s="25" t="s">
        <v>38</v>
      </c>
      <c r="G18" s="26">
        <v>11100</v>
      </c>
      <c r="H18" s="26" t="s">
        <v>8</v>
      </c>
      <c r="I18" s="78">
        <v>1.76</v>
      </c>
      <c r="J18" s="26" t="s">
        <v>63</v>
      </c>
      <c r="K18" s="27" t="s">
        <v>9</v>
      </c>
      <c r="L18" s="27" t="s">
        <v>10</v>
      </c>
      <c r="M18" s="27" t="s">
        <v>7</v>
      </c>
    </row>
    <row r="19" spans="1:7" s="18" customFormat="1" ht="21" hidden="1" outlineLevel="1">
      <c r="A19" s="37"/>
      <c r="B19" s="11"/>
      <c r="C19" s="11"/>
      <c r="D19" s="5"/>
      <c r="F19" s="18">
        <v>2</v>
      </c>
      <c r="G19" s="19"/>
    </row>
    <row r="20" spans="1:13" s="18" customFormat="1" ht="21" hidden="1" outlineLevel="1">
      <c r="A20" s="37"/>
      <c r="B20" s="11"/>
      <c r="C20" s="11"/>
      <c r="D20" s="11"/>
      <c r="F20" s="19" t="str">
        <f>IF(F19=1,F14,IF(F19=2,F15,IF(F19=3,F16,IF(F19=4,F17,IF(F19=5,F18,IF(F19=6,FALSE))))))</f>
        <v>Doğalgaz-Konut (İst)</v>
      </c>
      <c r="G20" s="19">
        <f>IF(F19=1,G14,IF(F19=2,G15,IF(F19=3,G16,IF(F19=4,G17,IF(F19=5,G18,IF(F19=6,FALSE))))))</f>
        <v>8250</v>
      </c>
      <c r="H20" s="19" t="str">
        <f>IF(F19=1,H14,IF(F19=2,H15,IF(F19=3,H16,IF(F19=4,H17,IF(F19=5,H18,IF(F19=6,FALSE))))))</f>
        <v>kcal/m3</v>
      </c>
      <c r="I20" s="19">
        <f>IF(F19=1,I14,IF(F19=2,I15,IF(F19=3,I16,IF(F19=4,I17,IF(F19=5,I18,IF(F19=6,FALSE))))))</f>
        <v>0.41</v>
      </c>
      <c r="J20" s="19" t="str">
        <f>IF(F19=1,J14,IF(F19=2,J15,IF(F19=3,J16,IF(F19=4,J17,IF(F19=5,J18,IF(F19=6,FALSE))))))</f>
        <v>YTL/m3</v>
      </c>
      <c r="K20" s="19" t="str">
        <f>IF(F19=1,K14,IF(F19=2,K15,IF(F19=3,K16,IF(F19=4,K17,IF(F19=5,K18,IF(F19=6,FALSE))))))</f>
        <v>EURO/m3</v>
      </c>
      <c r="L20" s="19" t="str">
        <f>IF(F19=1,L14,IF(F19=2,L15,IF(F19=3,L16,IF(F19=4,L17,IF(F19=5,L18,IF(F19=6,FALSE))))))</f>
        <v>m3/yıl</v>
      </c>
      <c r="M20" s="19" t="str">
        <f>IF(F19=1,M14,IF(F19=2,M15,IF(F19=3,M16,IF(F19=4,M17,IF(F19=5,M18,IF(F19=6,FALSE))))))</f>
        <v>EURO/yıl</v>
      </c>
    </row>
    <row r="21" spans="1:7" s="18" customFormat="1" ht="19.5" collapsed="1">
      <c r="A21" s="38" t="s">
        <v>52</v>
      </c>
      <c r="B21" s="20" t="s">
        <v>20</v>
      </c>
      <c r="C21" s="20"/>
      <c r="D21" s="11"/>
      <c r="G21" s="19"/>
    </row>
    <row r="22" spans="1:7" s="18" customFormat="1" ht="21">
      <c r="A22" s="37"/>
      <c r="B22" s="21" t="s">
        <v>11</v>
      </c>
      <c r="C22" s="21"/>
      <c r="D22" s="34">
        <f>G27</f>
        <v>0.8</v>
      </c>
      <c r="E22" s="35"/>
      <c r="G22" s="19"/>
    </row>
    <row r="23" spans="1:7" s="18" customFormat="1" ht="18" customHeight="1">
      <c r="A23" s="37"/>
      <c r="B23" s="11"/>
      <c r="C23" s="11"/>
      <c r="D23" s="11"/>
      <c r="E23" s="11"/>
      <c r="G23" s="19"/>
    </row>
    <row r="24" spans="1:7" s="18" customFormat="1" ht="21" hidden="1" outlineLevel="1">
      <c r="A24" s="37"/>
      <c r="B24" s="11"/>
      <c r="C24" s="11"/>
      <c r="D24" s="28"/>
      <c r="E24" s="11"/>
      <c r="F24" s="18" t="s">
        <v>42</v>
      </c>
      <c r="G24" s="19">
        <v>0.8</v>
      </c>
    </row>
    <row r="25" spans="1:7" s="18" customFormat="1" ht="21" hidden="1" outlineLevel="1">
      <c r="A25" s="37"/>
      <c r="B25" s="11"/>
      <c r="C25" s="11"/>
      <c r="D25" s="28"/>
      <c r="E25" s="11"/>
      <c r="F25" s="18" t="s">
        <v>43</v>
      </c>
      <c r="G25" s="19">
        <v>0.93</v>
      </c>
    </row>
    <row r="26" spans="1:7" s="18" customFormat="1" ht="21" hidden="1" outlineLevel="1">
      <c r="A26" s="37"/>
      <c r="B26" s="11"/>
      <c r="C26" s="11"/>
      <c r="D26" s="28"/>
      <c r="E26" s="11"/>
      <c r="F26" s="18">
        <v>1</v>
      </c>
      <c r="G26" s="19"/>
    </row>
    <row r="27" spans="1:7" s="18" customFormat="1" ht="21" hidden="1" outlineLevel="1">
      <c r="A27" s="37"/>
      <c r="B27" s="11"/>
      <c r="C27" s="11"/>
      <c r="D27" s="28"/>
      <c r="E27" s="11"/>
      <c r="F27" s="19" t="str">
        <f>IF(F26=1,F24,IF(F26=2,F25,IF(F26=3,#REF!,IF(F26=4,#REF!,IF(F26=5,#REF!,FALSE)))))</f>
        <v>Standart kazan</v>
      </c>
      <c r="G27" s="19">
        <f>IF(F26=1,G24,IF(F26=2,G25,IF(F26=3,#REF!,IF(F26=4,#REF!,IF(F26=5,#REF!,FALSE)))))</f>
        <v>0.8</v>
      </c>
    </row>
    <row r="28" spans="1:5" s="18" customFormat="1" ht="19.5" collapsed="1">
      <c r="A28" s="38" t="s">
        <v>53</v>
      </c>
      <c r="B28" s="13" t="s">
        <v>22</v>
      </c>
      <c r="C28" s="13"/>
      <c r="D28" s="11"/>
      <c r="E28" s="11"/>
    </row>
    <row r="29" spans="1:5" s="18" customFormat="1" ht="19.5">
      <c r="A29" s="38" t="s">
        <v>54</v>
      </c>
      <c r="B29" s="13" t="s">
        <v>5</v>
      </c>
      <c r="C29" s="13"/>
      <c r="D29" s="79">
        <v>1.7</v>
      </c>
      <c r="E29" s="13" t="s">
        <v>61</v>
      </c>
    </row>
    <row r="30" spans="1:5" s="18" customFormat="1" ht="18" customHeight="1">
      <c r="A30" s="37"/>
      <c r="B30" s="21" t="s">
        <v>3</v>
      </c>
      <c r="C30" s="21"/>
      <c r="D30" s="4">
        <f>G20</f>
        <v>8250</v>
      </c>
      <c r="E30" s="21" t="str">
        <f>H20</f>
        <v>kcal/m3</v>
      </c>
    </row>
    <row r="31" spans="1:7" s="18" customFormat="1" ht="18" customHeight="1">
      <c r="A31" s="37"/>
      <c r="B31" s="21" t="s">
        <v>4</v>
      </c>
      <c r="C31" s="21"/>
      <c r="D31" s="80">
        <f>I20</f>
        <v>0.41</v>
      </c>
      <c r="E31" s="21" t="str">
        <f>J20</f>
        <v>YTL/m3</v>
      </c>
      <c r="G31" s="19"/>
    </row>
    <row r="32" spans="1:7" s="18" customFormat="1" ht="18" customHeight="1">
      <c r="A32" s="37"/>
      <c r="B32" s="21" t="s">
        <v>4</v>
      </c>
      <c r="C32" s="21"/>
      <c r="D32" s="80">
        <f>D31/D29</f>
        <v>0.2411764705882353</v>
      </c>
      <c r="E32" s="21" t="str">
        <f>K20</f>
        <v>EURO/m3</v>
      </c>
      <c r="G32" s="19"/>
    </row>
    <row r="33" spans="1:7" s="18" customFormat="1" ht="12" customHeight="1" thickBot="1">
      <c r="A33" s="37"/>
      <c r="B33" s="11"/>
      <c r="C33" s="11"/>
      <c r="D33" s="11"/>
      <c r="G33" s="19"/>
    </row>
    <row r="34" spans="1:7" s="18" customFormat="1" ht="21.75" thickTop="1">
      <c r="A34" s="37"/>
      <c r="B34" s="62" t="str">
        <f>F20</f>
        <v>Doğalgaz-Konut (İst)</v>
      </c>
      <c r="C34" s="29" t="s">
        <v>40</v>
      </c>
      <c r="D34" s="8">
        <f>(D12/(D22*D30))*D32</f>
        <v>1370.3208556149734</v>
      </c>
      <c r="E34" s="30" t="s">
        <v>24</v>
      </c>
      <c r="G34" s="19"/>
    </row>
    <row r="35" spans="1:7" s="18" customFormat="1" ht="15.75" customHeight="1" thickBot="1">
      <c r="A35" s="37"/>
      <c r="B35" s="31" t="s">
        <v>6</v>
      </c>
      <c r="C35" s="32"/>
      <c r="D35" s="32"/>
      <c r="E35" s="33"/>
      <c r="G35" s="19"/>
    </row>
    <row r="36" spans="1:7" s="18" customFormat="1" ht="21.75" hidden="1" outlineLevel="1" thickTop="1">
      <c r="A36" s="37"/>
      <c r="B36" s="11"/>
      <c r="C36" s="11"/>
      <c r="D36" s="11"/>
      <c r="F36" s="18" t="s">
        <v>27</v>
      </c>
      <c r="G36" s="19">
        <v>0.25</v>
      </c>
    </row>
    <row r="37" spans="1:7" s="18" customFormat="1" ht="21" hidden="1" outlineLevel="1">
      <c r="A37" s="37"/>
      <c r="B37" s="11"/>
      <c r="C37" s="11"/>
      <c r="D37" s="11"/>
      <c r="F37" s="18" t="s">
        <v>26</v>
      </c>
      <c r="G37" s="19">
        <v>0.3</v>
      </c>
    </row>
    <row r="38" spans="1:7" s="18" customFormat="1" ht="21" hidden="1" outlineLevel="1">
      <c r="A38" s="37"/>
      <c r="B38" s="11"/>
      <c r="C38" s="11"/>
      <c r="D38" s="11"/>
      <c r="F38" s="18" t="s">
        <v>28</v>
      </c>
      <c r="G38" s="19">
        <v>0.2</v>
      </c>
    </row>
    <row r="39" spans="1:7" s="18" customFormat="1" ht="21" hidden="1" outlineLevel="1">
      <c r="A39" s="37"/>
      <c r="B39" s="11"/>
      <c r="C39" s="11"/>
      <c r="D39" s="11"/>
      <c r="F39" s="18" t="s">
        <v>29</v>
      </c>
      <c r="G39" s="19">
        <v>0.15</v>
      </c>
    </row>
    <row r="40" spans="1:7" s="18" customFormat="1" ht="21" hidden="1" outlineLevel="1">
      <c r="A40" s="37"/>
      <c r="B40" s="11"/>
      <c r="C40" s="11"/>
      <c r="D40" s="11"/>
      <c r="F40" s="18">
        <v>1</v>
      </c>
      <c r="G40" s="19"/>
    </row>
    <row r="41" spans="1:7" s="18" customFormat="1" ht="21" hidden="1" outlineLevel="1">
      <c r="A41" s="37"/>
      <c r="B41" s="11"/>
      <c r="C41" s="11"/>
      <c r="D41" s="11"/>
      <c r="F41" s="19" t="str">
        <f>IF(F40=1,F36,IF(F40=2,F37,IF(F40=3,F38,IF(F40=4,F39,IF(F40=5,F39,FALSE)))))</f>
        <v>Tek duvar tipi yoğuşmalı</v>
      </c>
      <c r="G41" s="19">
        <f>IF(F40=1,G36,IF(F40=2,G37,IF(F40=3,G38,IF(F40=4,G39,IF(F40=5,G39,FALSE)))))</f>
        <v>0.25</v>
      </c>
    </row>
    <row r="42" spans="1:7" s="18" customFormat="1" ht="18" customHeight="1" collapsed="1" thickTop="1">
      <c r="A42" s="37"/>
      <c r="B42" s="11"/>
      <c r="C42" s="11"/>
      <c r="D42" s="11"/>
      <c r="G42" s="19"/>
    </row>
    <row r="43" spans="1:7" s="18" customFormat="1" ht="19.5" collapsed="1">
      <c r="A43" s="38" t="s">
        <v>55</v>
      </c>
      <c r="B43" s="20" t="s">
        <v>30</v>
      </c>
      <c r="C43" s="20"/>
      <c r="D43" s="11"/>
      <c r="G43" s="19"/>
    </row>
    <row r="44" spans="1:7" s="18" customFormat="1" ht="21">
      <c r="A44" s="37"/>
      <c r="B44" s="21" t="s">
        <v>31</v>
      </c>
      <c r="C44" s="21"/>
      <c r="D44" s="34">
        <f>G41</f>
        <v>0.25</v>
      </c>
      <c r="E44" s="35"/>
      <c r="F44" s="11"/>
      <c r="G44" s="19"/>
    </row>
    <row r="45" spans="1:7" s="18" customFormat="1" ht="12" customHeight="1" thickBot="1">
      <c r="A45" s="37"/>
      <c r="B45" s="11"/>
      <c r="C45" s="11"/>
      <c r="D45" s="11"/>
      <c r="G45" s="19"/>
    </row>
    <row r="46" spans="1:7" s="18" customFormat="1" ht="22.5" thickBot="1" thickTop="1">
      <c r="A46" s="37"/>
      <c r="B46" s="63" t="str">
        <f>F41</f>
        <v>Tek duvar tipi yoğuşmalı</v>
      </c>
      <c r="C46" s="23" t="s">
        <v>39</v>
      </c>
      <c r="D46" s="10">
        <f>D34*D44</f>
        <v>342.58021390374336</v>
      </c>
      <c r="E46" s="24" t="s">
        <v>32</v>
      </c>
      <c r="F46" s="11"/>
      <c r="G46" s="19"/>
    </row>
    <row r="47" spans="1:7" s="18" customFormat="1" ht="18" customHeight="1" thickTop="1">
      <c r="A47" s="37"/>
      <c r="B47" s="11"/>
      <c r="C47" s="11"/>
      <c r="D47" s="9"/>
      <c r="E47" s="12"/>
      <c r="F47" s="11"/>
      <c r="G47" s="19"/>
    </row>
    <row r="48" spans="1:7" s="18" customFormat="1" ht="21.75" customHeight="1">
      <c r="A48" s="37"/>
      <c r="B48" s="64" t="str">
        <f>F41</f>
        <v>Tek duvar tipi yoğuşmalı</v>
      </c>
      <c r="C48" s="57" t="s">
        <v>41</v>
      </c>
      <c r="D48" s="58"/>
      <c r="E48" s="58"/>
      <c r="F48" s="11"/>
      <c r="G48" s="19"/>
    </row>
    <row r="49" spans="1:7" s="18" customFormat="1" ht="21.75" customHeight="1">
      <c r="A49" s="38" t="s">
        <v>56</v>
      </c>
      <c r="B49" s="59" t="s">
        <v>44</v>
      </c>
      <c r="C49" s="60" t="s">
        <v>64</v>
      </c>
      <c r="D49" s="56"/>
      <c r="E49" s="56"/>
      <c r="F49" s="11"/>
      <c r="G49" s="19"/>
    </row>
    <row r="50" spans="1:7" s="18" customFormat="1" ht="21.75" customHeight="1">
      <c r="A50" s="38" t="s">
        <v>57</v>
      </c>
      <c r="B50" s="59" t="s">
        <v>45</v>
      </c>
      <c r="C50" s="61">
        <v>1795</v>
      </c>
      <c r="D50" s="17"/>
      <c r="E50" s="17"/>
      <c r="F50" s="11"/>
      <c r="G50" s="19"/>
    </row>
    <row r="51" spans="1:7" s="18" customFormat="1" ht="12" customHeight="1">
      <c r="A51" s="37"/>
      <c r="B51" s="14"/>
      <c r="C51" s="14"/>
      <c r="D51" s="16"/>
      <c r="F51" s="11"/>
      <c r="G51" s="19"/>
    </row>
    <row r="52" spans="1:7" s="18" customFormat="1" ht="21.75" customHeight="1">
      <c r="A52" s="37"/>
      <c r="B52" s="64" t="str">
        <f>F27</f>
        <v>Standart kazan</v>
      </c>
      <c r="C52" s="57" t="s">
        <v>41</v>
      </c>
      <c r="D52" s="58"/>
      <c r="E52" s="58"/>
      <c r="F52" s="11"/>
      <c r="G52" s="19"/>
    </row>
    <row r="53" spans="1:7" s="18" customFormat="1" ht="21.75" customHeight="1">
      <c r="A53" s="38" t="s">
        <v>58</v>
      </c>
      <c r="B53" s="59" t="s">
        <v>44</v>
      </c>
      <c r="C53" s="60" t="s">
        <v>65</v>
      </c>
      <c r="D53" s="15"/>
      <c r="E53" s="15"/>
      <c r="F53" s="11"/>
      <c r="G53" s="19"/>
    </row>
    <row r="54" spans="1:7" s="18" customFormat="1" ht="21.75" customHeight="1">
      <c r="A54" s="38" t="s">
        <v>59</v>
      </c>
      <c r="B54" s="59" t="s">
        <v>45</v>
      </c>
      <c r="C54" s="61">
        <v>1350</v>
      </c>
      <c r="D54" s="17"/>
      <c r="E54" s="17"/>
      <c r="F54" s="11"/>
      <c r="G54" s="19"/>
    </row>
    <row r="55" spans="1:7" s="18" customFormat="1" ht="12" customHeight="1" thickBot="1">
      <c r="A55" s="37"/>
      <c r="B55" s="11"/>
      <c r="C55" s="11"/>
      <c r="D55" s="11"/>
      <c r="E55" s="12"/>
      <c r="F55" s="11"/>
      <c r="G55" s="19"/>
    </row>
    <row r="56" spans="1:7" s="18" customFormat="1" ht="21.75" customHeight="1" thickBot="1" thickTop="1">
      <c r="A56" s="37"/>
      <c r="B56" s="54" t="s">
        <v>46</v>
      </c>
      <c r="C56" s="55"/>
      <c r="D56" s="65">
        <f>C50-C54</f>
        <v>445</v>
      </c>
      <c r="E56" s="66" t="s">
        <v>32</v>
      </c>
      <c r="F56" s="11"/>
      <c r="G56" s="19"/>
    </row>
    <row r="57" spans="1:7" s="18" customFormat="1" ht="12" customHeight="1" thickBot="1" thickTop="1">
      <c r="A57" s="37"/>
      <c r="B57" s="47"/>
      <c r="C57" s="48"/>
      <c r="D57" s="67"/>
      <c r="E57" s="68"/>
      <c r="F57" s="11"/>
      <c r="G57" s="19"/>
    </row>
    <row r="58" spans="1:7" s="18" customFormat="1" ht="21.75" customHeight="1" thickTop="1">
      <c r="A58" s="37"/>
      <c r="B58" s="45" t="s">
        <v>49</v>
      </c>
      <c r="C58" s="49"/>
      <c r="D58" s="69"/>
      <c r="E58" s="70"/>
      <c r="F58" s="11"/>
      <c r="G58" s="19"/>
    </row>
    <row r="59" spans="2:6" ht="21.75" customHeight="1" thickBot="1">
      <c r="B59" s="50" t="s">
        <v>47</v>
      </c>
      <c r="C59" s="46"/>
      <c r="D59" s="71">
        <f>IF(D60=0," ",D60)</f>
        <v>1</v>
      </c>
      <c r="E59" s="72">
        <f>IF(FLOOR(E60,1)=0," ",E60)</f>
        <v>1.7937951219512187</v>
      </c>
      <c r="F59" s="3"/>
    </row>
    <row r="60" spans="2:6" ht="21.75" customHeight="1" hidden="1" thickTop="1">
      <c r="B60" s="51"/>
      <c r="C60" s="52"/>
      <c r="D60" s="3">
        <f>FLOOR(D56/D46,1)</f>
        <v>1</v>
      </c>
      <c r="E60" s="36">
        <f>((D56/D46)-D60)*6</f>
        <v>1.7937951219512187</v>
      </c>
      <c r="F60" s="3"/>
    </row>
    <row r="61" spans="2:6" ht="12" customHeight="1" thickBot="1" thickTop="1">
      <c r="B61" s="51"/>
      <c r="C61" s="52"/>
      <c r="D61" s="73"/>
      <c r="E61" s="74"/>
      <c r="F61" s="3"/>
    </row>
    <row r="62" spans="2:6" ht="21.75" customHeight="1" thickTop="1">
      <c r="B62" s="45" t="s">
        <v>48</v>
      </c>
      <c r="C62" s="53"/>
      <c r="D62" s="75"/>
      <c r="E62" s="76"/>
      <c r="F62" s="3"/>
    </row>
    <row r="63" spans="2:6" ht="21.75" customHeight="1" thickBot="1">
      <c r="B63" s="50" t="s">
        <v>47</v>
      </c>
      <c r="C63" s="46"/>
      <c r="D63" s="71">
        <f>IF(D64=0," ",D64)</f>
        <v>5</v>
      </c>
      <c r="E63" s="72">
        <f>IF(FLOOR(E64,1)=0," ",E64)</f>
        <v>1.4378926829268242</v>
      </c>
      <c r="F63" s="3"/>
    </row>
    <row r="64" spans="4:6" ht="21.75" customHeight="1" hidden="1" thickTop="1">
      <c r="D64" s="3">
        <f>FLOOR(C50/D46,1)</f>
        <v>5</v>
      </c>
      <c r="E64" s="36">
        <f>((C50/D46)-D64)*6</f>
        <v>1.4378926829268242</v>
      </c>
      <c r="F64" s="3"/>
    </row>
    <row r="65" spans="2:6" ht="21.75" customHeight="1" thickTop="1">
      <c r="B65" s="77" t="s">
        <v>60</v>
      </c>
      <c r="D65" s="9"/>
      <c r="E65" s="6"/>
      <c r="F65" s="3"/>
    </row>
    <row r="66" spans="4:6" ht="21.75" customHeight="1">
      <c r="D66" s="9"/>
      <c r="E66" s="6"/>
      <c r="F66" s="3"/>
    </row>
    <row r="67" spans="4:6" ht="21.75" customHeight="1">
      <c r="D67" s="9"/>
      <c r="E67" s="6"/>
      <c r="F67" s="3"/>
    </row>
    <row r="68" spans="1:7" s="3" customFormat="1" ht="21">
      <c r="A68" s="40"/>
      <c r="G68" s="7"/>
    </row>
    <row r="69" spans="1:7" s="3" customFormat="1" ht="21">
      <c r="A69" s="40"/>
      <c r="G69" s="7"/>
    </row>
    <row r="70" spans="1:7" s="3" customFormat="1" ht="21">
      <c r="A70" s="40"/>
      <c r="G70" s="7"/>
    </row>
    <row r="71" spans="1:7" s="3" customFormat="1" ht="21">
      <c r="A71" s="40"/>
      <c r="G71" s="7"/>
    </row>
    <row r="72" spans="1:7" s="3" customFormat="1" ht="21">
      <c r="A72" s="40"/>
      <c r="G72" s="7"/>
    </row>
    <row r="73" spans="1:7" s="3" customFormat="1" ht="21">
      <c r="A73" s="40"/>
      <c r="G73" s="7"/>
    </row>
    <row r="74" spans="1:7" s="3" customFormat="1" ht="21">
      <c r="A74" s="40"/>
      <c r="G74" s="7"/>
    </row>
    <row r="75" spans="1:7" s="3" customFormat="1" ht="21">
      <c r="A75" s="40"/>
      <c r="G75" s="7"/>
    </row>
    <row r="76" spans="1:7" s="3" customFormat="1" ht="21">
      <c r="A76" s="40"/>
      <c r="G76" s="7"/>
    </row>
    <row r="77" spans="1:7" s="3" customFormat="1" ht="21">
      <c r="A77" s="40"/>
      <c r="G77" s="7"/>
    </row>
    <row r="78" spans="1:7" s="3" customFormat="1" ht="21">
      <c r="A78" s="40"/>
      <c r="G78" s="7"/>
    </row>
    <row r="79" spans="1:7" s="3" customFormat="1" ht="21">
      <c r="A79" s="40"/>
      <c r="G79" s="7"/>
    </row>
    <row r="80" spans="1:7" s="3" customFormat="1" ht="21">
      <c r="A80" s="40"/>
      <c r="G80" s="7"/>
    </row>
    <row r="81" spans="1:7" s="3" customFormat="1" ht="21">
      <c r="A81" s="40"/>
      <c r="G81" s="7"/>
    </row>
    <row r="82" spans="1:7" s="3" customFormat="1" ht="21">
      <c r="A82" s="40"/>
      <c r="G82" s="7"/>
    </row>
    <row r="83" spans="1:7" s="3" customFormat="1" ht="21">
      <c r="A83" s="40"/>
      <c r="G83" s="7"/>
    </row>
  </sheetData>
  <sheetProtection formatCells="0" formatColumns="0" formatRows="0" insertColumns="0" insertRows="0" insertHyperlinks="0" deleteColumns="0" deleteRows="0" sort="0" autoFilter="0" pivotTables="0"/>
  <mergeCells count="1">
    <mergeCell ref="B1:E1"/>
  </mergeCells>
  <printOptions horizontalCentered="1"/>
  <pageMargins left="0.7480314960629921" right="0.7480314960629921" top="1.1023622047244095" bottom="1.2598425196850394" header="0.5118110236220472" footer="0.5118110236220472"/>
  <pageSetup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Isısan A. Ş.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Mehmet KAYKI</dc:creator>
  <cp:keywords/>
  <dc:description/>
  <cp:lastModifiedBy>çağ isitma klima</cp:lastModifiedBy>
  <cp:lastPrinted>2005-01-18T12:16:48Z</cp:lastPrinted>
  <dcterms:created xsi:type="dcterms:W3CDTF">2003-10-14T13:56:49Z</dcterms:created>
  <dcterms:modified xsi:type="dcterms:W3CDTF">2007-11-30T16:02:29Z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-1539634494</vt:i4>
  </property>
  <property fmtid="{D5CDD505-2E9C-101B-9397-08002B2CF9AE}" pid="3" name="_EmailSubject">
    <vt:lpwstr>Yoğuşmalı Kazan Fizibilite Çalışması.xls</vt:lpwstr>
  </property>
  <property fmtid="{D5CDD505-2E9C-101B-9397-08002B2CF9AE}" pid="4" name="_AuthorEmail">
    <vt:lpwstr>ealmendi@garantiisi.com</vt:lpwstr>
  </property>
  <property fmtid="{D5CDD505-2E9C-101B-9397-08002B2CF9AE}" pid="5" name="_AuthorEmailDisplayName">
    <vt:lpwstr>Garanti isitma Enver ALMENDİ</vt:lpwstr>
  </property>
  <property fmtid="{D5CDD505-2E9C-101B-9397-08002B2CF9AE}" pid="6" name="_PreviousAdHocReviewCycleID">
    <vt:i4>-871413668</vt:i4>
  </property>
</Properties>
</file>