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875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<sst xmlns="http://schemas.openxmlformats.org/spreadsheetml/2006/main" count="58" uniqueCount="25">
  <si>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BORU  TONAJ HESAPLAMA TABLOSU</t>
  </si>
  <si>
    <t xml:space="preserve">       SİYAH</t>
  </si>
  <si>
    <t xml:space="preserve">       GALVANİZ</t>
  </si>
  <si>
    <t xml:space="preserve">       DOĞALGAZ</t>
  </si>
  <si>
    <t xml:space="preserve">   BOY</t>
  </si>
  <si>
    <t xml:space="preserve">      m</t>
  </si>
  <si>
    <t xml:space="preserve">    KG</t>
  </si>
  <si>
    <t xml:space="preserve">     m</t>
  </si>
  <si>
    <t xml:space="preserve">     KG</t>
  </si>
  <si>
    <t xml:space="preserve">    1/2</t>
  </si>
  <si>
    <t xml:space="preserve">    3/4</t>
  </si>
  <si>
    <t xml:space="preserve">     1</t>
  </si>
  <si>
    <t xml:space="preserve">   11/4</t>
  </si>
  <si>
    <t xml:space="preserve">   11/2</t>
  </si>
  <si>
    <t xml:space="preserve">     2</t>
  </si>
  <si>
    <t xml:space="preserve">   21/2</t>
  </si>
  <si>
    <t xml:space="preserve">     3</t>
  </si>
  <si>
    <t xml:space="preserve">     4</t>
  </si>
  <si>
    <t xml:space="preserve">     5</t>
  </si>
  <si>
    <t xml:space="preserve">     6</t>
  </si>
  <si>
    <t xml:space="preserve">   8/4mm</t>
  </si>
  <si>
    <t xml:space="preserve"> 10/5mm</t>
  </si>
  <si>
    <t xml:space="preserve"> 12/6mm</t>
  </si>
  <si>
    <t>Genel Toplam....</t>
  </si>
  <si>
    <t>Nakliye Tutarı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</si>
</sst>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TL&quot;"/>
  </numFmts>
  <fonts count="6">
    <font>
      <sz val="10"/>
      <name val="Arial Tur"/>
      <family val="0"/>
    </font>
    <font>
      <sz val="14"/>
      <name val="Times New Roman Tur"/>
      <family val="1"/>
    </font>
    <font>
      <b/>
      <sz val="14"/>
      <color indexed="9"/>
      <name val="Times New Roman Tur"/>
      <family val="0"/>
    </font>
    <font>
      <sz val="14"/>
      <color indexed="10"/>
      <name val="Times New Roman Tur"/>
      <family val="1"/>
    </font>
    <font>
      <sz val="8"/>
      <name val="Arial Tur"/>
      <family val="0"/>
    </font>
    <font>
      <b/>
      <sz val="12"/>
      <name val="Arial Tu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5" borderId="0" xfId="0" applyFont="1" applyFill="1" applyAlignment="1" quotePrefix="1">
      <alignment horizontal="left"/>
    </xf>
    <xf numFmtId="0" fontId="3" fillId="7" borderId="0" xfId="0" applyFont="1" applyFill="1" applyAlignment="1" quotePrefix="1">
      <alignment horizontal="left"/>
    </xf>
    <xf numFmtId="0" fontId="1" fillId="0" borderId="0" xfId="0" applyFont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2" fillId="4" borderId="0" xfId="0" applyFont="1" applyFill="1" applyAlignment="1">
      <alignment horizontal="center"/>
    </xf>
    <xf numFmtId="172" fontId="5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3">
      <selection activeCell="B10" sqref="B10"/>
    </sheetView>
  </sheetViews>
  <sheetFormatPr defaultColWidth="9.00390625" defaultRowHeight="12.75"/>
  <cols>
    <col min="1" max="16384" width="13.125" style="2" customWidth="1"/>
  </cols>
  <sheetData>
    <row r="1" spans="1:10" ht="18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/>
      <c r="B2" s="1"/>
      <c r="C2" s="3"/>
      <c r="D2" s="2" t="s">
        <v>0</v>
      </c>
      <c r="H2" s="1"/>
      <c r="I2" s="1"/>
      <c r="J2" s="1"/>
    </row>
    <row r="3" spans="1:10" ht="18.75">
      <c r="A3" s="1"/>
      <c r="B3" s="1"/>
      <c r="C3"/>
      <c r="D3" s="3"/>
      <c r="E3" s="3"/>
      <c r="F3" s="3"/>
      <c r="G3" s="1"/>
      <c r="H3" s="1"/>
      <c r="I3" s="1"/>
      <c r="J3" s="1"/>
    </row>
    <row r="4" spans="1:10" ht="18.75">
      <c r="A4" s="4"/>
      <c r="B4" s="5" t="s">
        <v>1</v>
      </c>
      <c r="C4" s="5"/>
      <c r="D4" s="5"/>
      <c r="E4" s="6" t="s">
        <v>2</v>
      </c>
      <c r="F4" s="6"/>
      <c r="G4" s="6"/>
      <c r="H4" s="7" t="s">
        <v>3</v>
      </c>
      <c r="I4" s="7"/>
      <c r="J4" s="7"/>
    </row>
    <row r="5" spans="1:10" ht="18.75">
      <c r="A5" s="4"/>
      <c r="B5" s="5" t="s">
        <v>4</v>
      </c>
      <c r="C5" s="5" t="s">
        <v>5</v>
      </c>
      <c r="D5" s="5" t="s">
        <v>6</v>
      </c>
      <c r="E5" s="6" t="s">
        <v>4</v>
      </c>
      <c r="F5" s="8" t="s">
        <v>7</v>
      </c>
      <c r="G5" s="6" t="s">
        <v>6</v>
      </c>
      <c r="H5" s="7" t="s">
        <v>4</v>
      </c>
      <c r="I5" s="7" t="s">
        <v>7</v>
      </c>
      <c r="J5" s="7" t="s">
        <v>8</v>
      </c>
    </row>
    <row r="6" spans="1:10" ht="18.75">
      <c r="A6" s="9" t="s">
        <v>9</v>
      </c>
      <c r="B6" s="16"/>
      <c r="C6" s="17"/>
      <c r="D6" s="17"/>
      <c r="E6" s="16"/>
      <c r="F6" s="17">
        <f aca="true" t="shared" si="0" ref="F6:F17">+E6*6</f>
        <v>0</v>
      </c>
      <c r="G6" s="17">
        <f>+E6*6*1.3</f>
        <v>0</v>
      </c>
      <c r="H6" s="16"/>
      <c r="I6" s="17">
        <f>+H6*6</f>
        <v>0</v>
      </c>
      <c r="J6" s="17">
        <f>+H6*6*1.28</f>
        <v>0</v>
      </c>
    </row>
    <row r="7" spans="1:10" ht="18.75">
      <c r="A7" s="9" t="s">
        <v>10</v>
      </c>
      <c r="B7" s="16"/>
      <c r="C7" s="17"/>
      <c r="D7" s="17"/>
      <c r="E7" s="16"/>
      <c r="F7" s="17">
        <f t="shared" si="0"/>
        <v>0</v>
      </c>
      <c r="G7" s="17">
        <f>+E7*6*1.68</f>
        <v>0</v>
      </c>
      <c r="H7" s="16"/>
      <c r="I7" s="17">
        <f>+H7*6</f>
        <v>0</v>
      </c>
      <c r="J7" s="17">
        <f>+H7*6*1.7</f>
        <v>0</v>
      </c>
    </row>
    <row r="8" spans="1:10" ht="18.75">
      <c r="A8" s="9" t="s">
        <v>11</v>
      </c>
      <c r="B8" s="16"/>
      <c r="C8" s="17"/>
      <c r="D8" s="17"/>
      <c r="E8" s="16"/>
      <c r="F8" s="17">
        <f t="shared" si="0"/>
        <v>0</v>
      </c>
      <c r="G8" s="17">
        <f>+E8*6*2.52</f>
        <v>0</v>
      </c>
      <c r="H8" s="16"/>
      <c r="I8" s="17">
        <f>+H8*6</f>
        <v>0</v>
      </c>
      <c r="J8" s="17">
        <f>+H8*6*2.52</f>
        <v>0</v>
      </c>
    </row>
    <row r="9" spans="1:10" ht="18.75">
      <c r="A9" s="9" t="s">
        <v>12</v>
      </c>
      <c r="B9" s="16"/>
      <c r="C9" s="17"/>
      <c r="D9" s="17"/>
      <c r="E9" s="16"/>
      <c r="F9" s="17">
        <f t="shared" si="0"/>
        <v>0</v>
      </c>
      <c r="G9" s="17">
        <f>+E9*6*3.43</f>
        <v>0</v>
      </c>
      <c r="H9" s="16"/>
      <c r="I9" s="17"/>
      <c r="J9" s="17"/>
    </row>
    <row r="10" spans="1:10" ht="18.75">
      <c r="A10" s="9" t="s">
        <v>13</v>
      </c>
      <c r="B10" s="16"/>
      <c r="C10" s="17"/>
      <c r="D10" s="17"/>
      <c r="E10" s="16"/>
      <c r="F10" s="17">
        <f t="shared" si="0"/>
        <v>0</v>
      </c>
      <c r="G10" s="17">
        <f>+E10*6*4.07</f>
        <v>0</v>
      </c>
      <c r="H10" s="16"/>
      <c r="I10" s="17"/>
      <c r="J10" s="17"/>
    </row>
    <row r="11" spans="1:10" ht="18.75">
      <c r="A11" s="9" t="s">
        <v>14</v>
      </c>
      <c r="B11" s="16"/>
      <c r="C11" s="17"/>
      <c r="D11" s="17"/>
      <c r="E11" s="16"/>
      <c r="F11" s="17">
        <f t="shared" si="0"/>
        <v>0</v>
      </c>
      <c r="G11" s="17">
        <f>+E11*6*5.42</f>
        <v>0</v>
      </c>
      <c r="H11" s="16"/>
      <c r="I11" s="17"/>
      <c r="J11" s="17"/>
    </row>
    <row r="12" spans="1:10" ht="18.75">
      <c r="A12" s="9" t="s">
        <v>15</v>
      </c>
      <c r="B12" s="16"/>
      <c r="C12" s="17">
        <f aca="true" t="shared" si="1" ref="C12:C19">+B12*6</f>
        <v>0</v>
      </c>
      <c r="D12" s="17">
        <f>+B12*6*6.51</f>
        <v>0</v>
      </c>
      <c r="E12" s="16"/>
      <c r="F12" s="17">
        <f t="shared" si="0"/>
        <v>0</v>
      </c>
      <c r="G12" s="17">
        <f>+E12*6*6.9</f>
        <v>0</v>
      </c>
      <c r="H12" s="16"/>
      <c r="I12" s="17"/>
      <c r="J12" s="17">
        <f>+H12*6*8.69</f>
        <v>0</v>
      </c>
    </row>
    <row r="13" spans="1:10" ht="18.75">
      <c r="A13" s="9" t="s">
        <v>16</v>
      </c>
      <c r="B13" s="18"/>
      <c r="C13" s="17">
        <f t="shared" si="1"/>
        <v>0</v>
      </c>
      <c r="D13" s="17">
        <f>+B13*6*8.47</f>
        <v>0</v>
      </c>
      <c r="E13" s="16"/>
      <c r="F13" s="17"/>
      <c r="G13" s="17">
        <f>+E13*6*8.96</f>
        <v>0</v>
      </c>
      <c r="H13" s="16"/>
      <c r="I13" s="17">
        <f>+H13*6</f>
        <v>0</v>
      </c>
      <c r="J13" s="17">
        <f>+H13*6*11.31</f>
        <v>0</v>
      </c>
    </row>
    <row r="14" spans="1:10" ht="18.75">
      <c r="A14" s="9" t="s">
        <v>17</v>
      </c>
      <c r="B14" s="16"/>
      <c r="C14" s="17">
        <f t="shared" si="1"/>
        <v>0</v>
      </c>
      <c r="D14" s="17">
        <f>+B14*6*12.1</f>
        <v>0</v>
      </c>
      <c r="E14" s="16"/>
      <c r="F14" s="17">
        <f t="shared" si="0"/>
        <v>0</v>
      </c>
      <c r="G14" s="17">
        <f>+E14*6*12.8</f>
        <v>0</v>
      </c>
      <c r="H14" s="16"/>
      <c r="I14" s="17">
        <f>+H14*6</f>
        <v>0</v>
      </c>
      <c r="J14" s="17">
        <f>+H14*6*16.02</f>
        <v>0</v>
      </c>
    </row>
    <row r="15" spans="1:10" ht="18.75">
      <c r="A15" s="9" t="s">
        <v>18</v>
      </c>
      <c r="B15" s="16"/>
      <c r="C15" s="17">
        <f t="shared" si="1"/>
        <v>0</v>
      </c>
      <c r="D15" s="17">
        <f>+B15*6*16.2</f>
        <v>0</v>
      </c>
      <c r="E15" s="16"/>
      <c r="F15" s="17">
        <f t="shared" si="0"/>
        <v>0</v>
      </c>
      <c r="G15" s="17">
        <f>+E15*6*17.35</f>
        <v>0</v>
      </c>
      <c r="H15" s="16"/>
      <c r="I15" s="17">
        <f>+H15*6</f>
        <v>0</v>
      </c>
      <c r="J15" s="17">
        <f>+H15*6*21.92</f>
        <v>0</v>
      </c>
    </row>
    <row r="16" spans="1:10" ht="18.75">
      <c r="A16" s="9" t="s">
        <v>19</v>
      </c>
      <c r="B16" s="16"/>
      <c r="C16" s="17">
        <f t="shared" si="1"/>
        <v>0</v>
      </c>
      <c r="D16" s="17">
        <f>+B16*6*19.2</f>
        <v>0</v>
      </c>
      <c r="E16" s="16"/>
      <c r="F16" s="17">
        <f t="shared" si="0"/>
        <v>0</v>
      </c>
      <c r="G16" s="17">
        <f>+E16*6*20.6</f>
        <v>0</v>
      </c>
      <c r="H16" s="16"/>
      <c r="I16" s="17">
        <f>+H16*6</f>
        <v>0</v>
      </c>
      <c r="J16" s="17">
        <f>+H16*6*28.22</f>
        <v>0</v>
      </c>
    </row>
    <row r="17" spans="1:10" ht="18.75">
      <c r="A17" s="9" t="s">
        <v>20</v>
      </c>
      <c r="B17" s="16"/>
      <c r="C17" s="17">
        <f t="shared" si="1"/>
        <v>0</v>
      </c>
      <c r="D17" s="17">
        <f>+B17*6*21.2</f>
        <v>0</v>
      </c>
      <c r="E17" s="19"/>
      <c r="F17" s="17">
        <f t="shared" si="0"/>
        <v>0</v>
      </c>
      <c r="G17" s="17">
        <f>+E17*6*23.7</f>
        <v>0</v>
      </c>
      <c r="H17" s="19"/>
      <c r="I17" s="17">
        <f>+H17*6</f>
        <v>0</v>
      </c>
      <c r="J17" s="17">
        <f>+H17*6*42.5</f>
        <v>0</v>
      </c>
    </row>
    <row r="18" spans="1:10" ht="18.75">
      <c r="A18" s="9" t="s">
        <v>21</v>
      </c>
      <c r="B18" s="16"/>
      <c r="C18" s="17">
        <f t="shared" si="1"/>
        <v>0</v>
      </c>
      <c r="D18" s="17">
        <f>+B18*6*33</f>
        <v>0</v>
      </c>
      <c r="E18" s="11"/>
      <c r="F18" s="1"/>
      <c r="G18" s="12"/>
      <c r="H18" s="13"/>
      <c r="I18" s="12"/>
      <c r="J18" s="12"/>
    </row>
    <row r="19" spans="1:10" ht="23.25" customHeight="1">
      <c r="A19" s="9" t="s">
        <v>22</v>
      </c>
      <c r="B19" s="16"/>
      <c r="C19" s="17">
        <f t="shared" si="1"/>
        <v>0</v>
      </c>
      <c r="D19" s="17">
        <f>+B19*6*42.4</f>
        <v>0</v>
      </c>
      <c r="E19" s="11"/>
      <c r="F19" s="1"/>
      <c r="G19" s="14"/>
      <c r="H19" s="10" t="s">
        <v>23</v>
      </c>
      <c r="I19" s="3"/>
      <c r="J19" s="10">
        <f>SUM(D4:D17)+SUM(G4:G14)+SUM(J4:J14)</f>
        <v>0</v>
      </c>
    </row>
    <row r="20" spans="1:10" ht="18.75" hidden="1">
      <c r="A20" s="15"/>
      <c r="J20" s="2">
        <f>+H20*6*1.22</f>
        <v>0</v>
      </c>
    </row>
    <row r="21" spans="1:11" ht="18.75">
      <c r="A21" s="1"/>
      <c r="B21" s="1"/>
      <c r="C21" s="1"/>
      <c r="D21" s="1"/>
      <c r="E21" s="1"/>
      <c r="F21" s="3"/>
      <c r="G21" s="3"/>
      <c r="H21" s="10" t="s">
        <v>24</v>
      </c>
      <c r="I21" s="13"/>
      <c r="J21" s="21">
        <f>J19*15000</f>
        <v>0</v>
      </c>
      <c r="K21" s="21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protectedRanges>
    <protectedRange sqref="H6:H16 E6:E16 B6:B19" name="Aralık1"/>
  </protectedRanges>
  <mergeCells count="1">
    <mergeCell ref="J21:K2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E9" sqref="E9"/>
    </sheetView>
  </sheetViews>
  <sheetFormatPr defaultColWidth="9.00390625" defaultRowHeight="12.75"/>
  <cols>
    <col min="1" max="16384" width="13.125" style="2" customWidth="1"/>
  </cols>
  <sheetData>
    <row r="1" spans="1:10" ht="18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/>
      <c r="B2" s="1"/>
      <c r="C2" s="3"/>
      <c r="D2" s="2" t="s">
        <v>0</v>
      </c>
      <c r="H2" s="1"/>
      <c r="I2" s="1"/>
      <c r="J2" s="1"/>
    </row>
    <row r="3" spans="1:10" ht="18.75">
      <c r="A3" s="1"/>
      <c r="B3" s="1"/>
      <c r="C3"/>
      <c r="D3" s="3"/>
      <c r="E3" s="3"/>
      <c r="F3" s="3"/>
      <c r="G3" s="1"/>
      <c r="H3" s="1"/>
      <c r="I3" s="1"/>
      <c r="J3" s="1"/>
    </row>
    <row r="4" spans="1:10" ht="18.75">
      <c r="A4" s="4"/>
      <c r="B4" s="20" t="s">
        <v>1</v>
      </c>
      <c r="C4" s="5"/>
      <c r="D4" s="5"/>
      <c r="E4" s="6" t="s">
        <v>2</v>
      </c>
      <c r="F4" s="6"/>
      <c r="G4" s="6"/>
      <c r="H4" s="7" t="s">
        <v>3</v>
      </c>
      <c r="I4" s="7"/>
      <c r="J4" s="7"/>
    </row>
    <row r="5" spans="1:10" ht="18.75">
      <c r="A5" s="4"/>
      <c r="B5" s="5" t="s">
        <v>4</v>
      </c>
      <c r="C5" s="5" t="s">
        <v>5</v>
      </c>
      <c r="D5" s="5" t="s">
        <v>6</v>
      </c>
      <c r="E5" s="6" t="s">
        <v>4</v>
      </c>
      <c r="F5" s="8" t="s">
        <v>7</v>
      </c>
      <c r="G5" s="6" t="s">
        <v>6</v>
      </c>
      <c r="H5" s="7" t="s">
        <v>4</v>
      </c>
      <c r="I5" s="7" t="s">
        <v>7</v>
      </c>
      <c r="J5" s="7" t="s">
        <v>8</v>
      </c>
    </row>
    <row r="6" spans="1:10" ht="18.75">
      <c r="A6" s="9" t="s">
        <v>9</v>
      </c>
      <c r="B6" s="16">
        <v>2</v>
      </c>
      <c r="C6" s="17">
        <f>+B6*6</f>
        <v>12</v>
      </c>
      <c r="D6" s="17">
        <f>+C6*1.22</f>
        <v>14.64</v>
      </c>
      <c r="E6" s="16"/>
      <c r="F6" s="17"/>
      <c r="G6" s="17">
        <f>+F6*1.22</f>
        <v>0</v>
      </c>
      <c r="H6" s="16"/>
      <c r="I6" s="17">
        <f aca="true" t="shared" si="0" ref="I6:I12">+H6*6</f>
        <v>0</v>
      </c>
      <c r="J6" s="17">
        <f>+H6*6*1.33</f>
        <v>0</v>
      </c>
    </row>
    <row r="7" spans="1:10" ht="18.75">
      <c r="A7" s="9" t="s">
        <v>10</v>
      </c>
      <c r="B7" s="16">
        <v>10</v>
      </c>
      <c r="C7" s="17">
        <f aca="true" t="shared" si="1" ref="C7:C19">+B7*6</f>
        <v>60</v>
      </c>
      <c r="D7" s="17">
        <f>+C7*1.58</f>
        <v>94.80000000000001</v>
      </c>
      <c r="E7" s="16"/>
      <c r="F7" s="17"/>
      <c r="G7" s="17">
        <f>+F7*1.58</f>
        <v>0</v>
      </c>
      <c r="H7" s="16"/>
      <c r="I7" s="17">
        <f t="shared" si="0"/>
        <v>0</v>
      </c>
      <c r="J7" s="17">
        <f>+H7*6*1.73</f>
        <v>0</v>
      </c>
    </row>
    <row r="8" spans="1:10" ht="18.75">
      <c r="A8" s="9" t="s">
        <v>11</v>
      </c>
      <c r="B8" s="16">
        <v>90</v>
      </c>
      <c r="C8" s="17">
        <f t="shared" si="1"/>
        <v>540</v>
      </c>
      <c r="D8" s="17">
        <f>+C8*2.44</f>
        <v>1317.6</v>
      </c>
      <c r="E8" s="16"/>
      <c r="F8" s="17"/>
      <c r="G8" s="17">
        <f>+F8*2.44</f>
        <v>0</v>
      </c>
      <c r="H8" s="16"/>
      <c r="I8" s="17">
        <f t="shared" si="0"/>
        <v>0</v>
      </c>
      <c r="J8" s="17">
        <f>+H8*6*2.69</f>
        <v>0</v>
      </c>
    </row>
    <row r="9" spans="1:10" ht="18.75">
      <c r="A9" s="9" t="s">
        <v>12</v>
      </c>
      <c r="B9" s="16">
        <v>20</v>
      </c>
      <c r="C9" s="17">
        <f t="shared" si="1"/>
        <v>120</v>
      </c>
      <c r="D9" s="17">
        <f>+C9*3.14</f>
        <v>376.8</v>
      </c>
      <c r="E9" s="16">
        <v>5</v>
      </c>
      <c r="F9" s="17">
        <f aca="true" t="shared" si="2" ref="F6:F17">+E9*6</f>
        <v>30</v>
      </c>
      <c r="G9" s="17">
        <f>+F9*3.14</f>
        <v>94.2</v>
      </c>
      <c r="H9" s="16"/>
      <c r="I9" s="17">
        <f t="shared" si="0"/>
        <v>0</v>
      </c>
      <c r="J9" s="17">
        <f>+H9*6*3.47</f>
        <v>0</v>
      </c>
    </row>
    <row r="10" spans="1:10" ht="18.75">
      <c r="A10" s="9" t="s">
        <v>13</v>
      </c>
      <c r="B10" s="16">
        <v>12</v>
      </c>
      <c r="C10" s="17">
        <f t="shared" si="1"/>
        <v>72</v>
      </c>
      <c r="D10" s="17">
        <f>+C10*3.61</f>
        <v>259.92</v>
      </c>
      <c r="E10" s="16">
        <v>4</v>
      </c>
      <c r="F10" s="17">
        <f t="shared" si="2"/>
        <v>24</v>
      </c>
      <c r="G10" s="17">
        <f>+F10*3.61</f>
        <v>86.64</v>
      </c>
      <c r="H10" s="16"/>
      <c r="I10" s="17">
        <f t="shared" si="0"/>
        <v>0</v>
      </c>
      <c r="J10" s="17">
        <f>+H10*6*4</f>
        <v>0</v>
      </c>
    </row>
    <row r="11" spans="1:10" ht="18.75">
      <c r="A11" s="9" t="s">
        <v>14</v>
      </c>
      <c r="B11" s="16">
        <v>54</v>
      </c>
      <c r="C11" s="17">
        <f t="shared" si="1"/>
        <v>324</v>
      </c>
      <c r="D11" s="17">
        <f>+C11*5.1</f>
        <v>1652.3999999999999</v>
      </c>
      <c r="E11" s="16">
        <v>17</v>
      </c>
      <c r="F11" s="17">
        <f t="shared" si="2"/>
        <v>102</v>
      </c>
      <c r="G11" s="17">
        <f>+F11*5.1</f>
        <v>520.1999999999999</v>
      </c>
      <c r="H11" s="16"/>
      <c r="I11" s="17">
        <f t="shared" si="0"/>
        <v>0</v>
      </c>
      <c r="J11" s="17">
        <f>+H11*6*5.59</f>
        <v>0</v>
      </c>
    </row>
    <row r="12" spans="1:10" ht="18.75">
      <c r="A12" s="9" t="s">
        <v>15</v>
      </c>
      <c r="B12" s="16">
        <v>56</v>
      </c>
      <c r="C12" s="17">
        <f t="shared" si="1"/>
        <v>336</v>
      </c>
      <c r="D12" s="17">
        <f>+C12*6.51</f>
        <v>2187.36</v>
      </c>
      <c r="E12" s="16"/>
      <c r="F12" s="17">
        <f t="shared" si="2"/>
        <v>0</v>
      </c>
      <c r="G12" s="17">
        <f>+F12*6.51</f>
        <v>0</v>
      </c>
      <c r="H12" s="16"/>
      <c r="I12" s="17">
        <f t="shared" si="0"/>
        <v>0</v>
      </c>
      <c r="J12" s="17">
        <f>+H12*6*8.77</f>
        <v>0</v>
      </c>
    </row>
    <row r="13" spans="1:10" ht="18.75">
      <c r="A13" s="9" t="s">
        <v>16</v>
      </c>
      <c r="B13" s="18">
        <v>14</v>
      </c>
      <c r="C13" s="17">
        <f t="shared" si="1"/>
        <v>84</v>
      </c>
      <c r="D13" s="17">
        <f>+C13*8.47</f>
        <v>711.48</v>
      </c>
      <c r="E13" s="16"/>
      <c r="F13" s="17">
        <f t="shared" si="2"/>
        <v>0</v>
      </c>
      <c r="G13" s="17">
        <f>+F13*8.47</f>
        <v>0</v>
      </c>
      <c r="H13" s="16"/>
      <c r="I13" s="17">
        <f>+H13*6</f>
        <v>0</v>
      </c>
      <c r="J13" s="17">
        <f>+H13*6*11.5</f>
        <v>0</v>
      </c>
    </row>
    <row r="14" spans="1:10" ht="18.75">
      <c r="A14" s="9" t="s">
        <v>17</v>
      </c>
      <c r="B14" s="16">
        <v>34</v>
      </c>
      <c r="C14" s="17">
        <f t="shared" si="1"/>
        <v>204</v>
      </c>
      <c r="D14" s="17">
        <f>+C14*12.2</f>
        <v>2488.7999999999997</v>
      </c>
      <c r="E14" s="16"/>
      <c r="F14" s="17">
        <f t="shared" si="2"/>
        <v>0</v>
      </c>
      <c r="G14" s="17">
        <f>+F14*12.2</f>
        <v>0</v>
      </c>
      <c r="H14" s="16"/>
      <c r="I14" s="17">
        <f>+H14*6</f>
        <v>0</v>
      </c>
      <c r="J14" s="17">
        <f>+H14*6*16</f>
        <v>0</v>
      </c>
    </row>
    <row r="15" spans="1:10" ht="18.75">
      <c r="A15" s="9" t="s">
        <v>18</v>
      </c>
      <c r="B15" s="16">
        <v>18</v>
      </c>
      <c r="C15" s="17">
        <f t="shared" si="1"/>
        <v>108</v>
      </c>
      <c r="D15" s="17">
        <f>+C15*16.2</f>
        <v>1749.6</v>
      </c>
      <c r="E15" s="16"/>
      <c r="F15" s="17">
        <f t="shared" si="2"/>
        <v>0</v>
      </c>
      <c r="G15" s="17">
        <f>+F15*16.2</f>
        <v>0</v>
      </c>
      <c r="H15" s="16"/>
      <c r="I15" s="17">
        <f>+H15*6</f>
        <v>0</v>
      </c>
      <c r="J15" s="17">
        <f>+H15*6*21</f>
        <v>0</v>
      </c>
    </row>
    <row r="16" spans="1:10" ht="18.75">
      <c r="A16" s="9" t="s">
        <v>19</v>
      </c>
      <c r="B16" s="16"/>
      <c r="C16" s="17">
        <f t="shared" si="1"/>
        <v>0</v>
      </c>
      <c r="D16" s="17">
        <f>+C16*19.2</f>
        <v>0</v>
      </c>
      <c r="E16" s="16"/>
      <c r="F16" s="17">
        <f t="shared" si="2"/>
        <v>0</v>
      </c>
      <c r="G16" s="17">
        <f>+F16*19.2</f>
        <v>0</v>
      </c>
      <c r="H16" s="16"/>
      <c r="I16" s="17">
        <f>+H16*6</f>
        <v>0</v>
      </c>
      <c r="J16" s="17">
        <f>+H16*6*28.3</f>
        <v>0</v>
      </c>
    </row>
    <row r="17" spans="1:10" ht="18.75">
      <c r="A17" s="9" t="s">
        <v>20</v>
      </c>
      <c r="B17" s="16"/>
      <c r="C17" s="17">
        <f t="shared" si="1"/>
        <v>0</v>
      </c>
      <c r="D17" s="17">
        <f>+C17*23.7</f>
        <v>0</v>
      </c>
      <c r="E17" s="19"/>
      <c r="F17" s="17">
        <f t="shared" si="2"/>
        <v>0</v>
      </c>
      <c r="G17" s="17">
        <f>+F17*23.7</f>
        <v>0</v>
      </c>
      <c r="H17" s="19"/>
      <c r="I17" s="17">
        <f>+H17*6</f>
        <v>0</v>
      </c>
      <c r="J17" s="17">
        <f>+H17*6*42.5</f>
        <v>0</v>
      </c>
    </row>
    <row r="18" spans="1:10" ht="18.75">
      <c r="A18" s="9" t="s">
        <v>21</v>
      </c>
      <c r="B18" s="16"/>
      <c r="C18" s="17">
        <f t="shared" si="1"/>
        <v>0</v>
      </c>
      <c r="D18" s="17">
        <f>+C18*33</f>
        <v>0</v>
      </c>
      <c r="E18" s="11"/>
      <c r="F18" s="1"/>
      <c r="G18" s="12"/>
      <c r="H18" s="13"/>
      <c r="I18" s="12"/>
      <c r="J18" s="12"/>
    </row>
    <row r="19" spans="1:10" ht="23.25" customHeight="1">
      <c r="A19" s="9" t="s">
        <v>22</v>
      </c>
      <c r="B19" s="16"/>
      <c r="C19" s="17">
        <f t="shared" si="1"/>
        <v>0</v>
      </c>
      <c r="D19" s="17">
        <f>+C19*43.8</f>
        <v>0</v>
      </c>
      <c r="E19" s="11"/>
      <c r="F19" s="1"/>
      <c r="G19" s="14"/>
      <c r="H19" s="10" t="s">
        <v>23</v>
      </c>
      <c r="I19" s="3"/>
      <c r="J19" s="10">
        <f>SUM(D6:D19)+SUM(G6:G17)+SUM(J4:J17)</f>
        <v>11554.439999999999</v>
      </c>
    </row>
    <row r="20" spans="1:10" ht="18.75" hidden="1">
      <c r="A20" s="15"/>
      <c r="J20" s="2">
        <f>+H20*6*1.22</f>
        <v>0</v>
      </c>
    </row>
    <row r="21" spans="1:11" ht="18.75">
      <c r="A21" s="1"/>
      <c r="B21" s="1"/>
      <c r="C21" s="1"/>
      <c r="D21" s="1"/>
      <c r="E21" s="1"/>
      <c r="F21" s="3"/>
      <c r="G21" s="3"/>
      <c r="H21" s="10" t="s">
        <v>24</v>
      </c>
      <c r="I21" s="13"/>
      <c r="J21" s="21">
        <f>J19*15000</f>
        <v>173316599.99999997</v>
      </c>
      <c r="K21" s="21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protectedRanges>
    <protectedRange sqref="H6:H16 E6:E16 B6:B19" name="Aralık1"/>
  </protectedRanges>
  <mergeCells count="1">
    <mergeCell ref="J21:K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Çağ Isıtma Klima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muzaffer</dc:creator>
  <cp:keywords/>
  <dc:description/>
  <cp:lastModifiedBy>çağ isitma klima</cp:lastModifiedBy>
  <dcterms:created xsi:type="dcterms:W3CDTF">2002-11-02T08:45:21Z</dcterms:created>
  <dcterms:modified xsi:type="dcterms:W3CDTF">2007-09-15T12:43:22Z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